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5135" windowHeight="8490"/>
  </bookViews>
  <sheets>
    <sheet name="2 korrust" sheetId="11" r:id="rId1"/>
  </sheets>
  <calcPr calcId="145621"/>
</workbook>
</file>

<file path=xl/calcChain.xml><?xml version="1.0" encoding="utf-8"?>
<calcChain xmlns="http://schemas.openxmlformats.org/spreadsheetml/2006/main">
  <c r="D45" i="11" l="1"/>
  <c r="L10" i="11" l="1"/>
  <c r="G45" i="11" l="1"/>
  <c r="L6" i="11"/>
  <c r="M9" i="11" l="1"/>
  <c r="L16" i="11"/>
  <c r="E45" i="11"/>
  <c r="M8" i="11" l="1"/>
  <c r="L17" i="11"/>
  <c r="M17" i="11"/>
  <c r="M16" i="11"/>
  <c r="L7" i="11"/>
  <c r="M7" i="11"/>
  <c r="L8" i="11"/>
  <c r="L9" i="11"/>
  <c r="M10" i="11"/>
  <c r="L11" i="11"/>
  <c r="M11" i="11"/>
  <c r="L12" i="11"/>
  <c r="M12" i="11"/>
  <c r="L13" i="11"/>
  <c r="M13" i="11"/>
  <c r="M6" i="11" l="1"/>
  <c r="L14" i="11"/>
  <c r="L20" i="11" s="1"/>
  <c r="N17" i="11"/>
  <c r="N10" i="11" l="1"/>
  <c r="N9" i="11"/>
  <c r="N16" i="11"/>
  <c r="N18" i="11" s="1"/>
  <c r="N6" i="11"/>
  <c r="N12" i="11"/>
  <c r="M14" i="11"/>
  <c r="N7" i="11"/>
  <c r="N8" i="11"/>
  <c r="N11" i="11"/>
  <c r="N13" i="11"/>
  <c r="O6" i="11" l="1"/>
  <c r="M20" i="11"/>
  <c r="N20" i="11" s="1"/>
  <c r="O8" i="11"/>
  <c r="O9" i="11"/>
  <c r="O11" i="11"/>
  <c r="O7" i="11"/>
  <c r="O12" i="11"/>
  <c r="O13" i="11"/>
  <c r="O10" i="11"/>
  <c r="N14" i="11"/>
  <c r="P6" i="11" s="1"/>
  <c r="O14" i="11" l="1"/>
  <c r="S12" i="11"/>
  <c r="S13" i="11"/>
  <c r="S6" i="11"/>
  <c r="P10" i="11"/>
  <c r="Q10" i="11" s="1"/>
  <c r="R10" i="11" s="1"/>
  <c r="P11" i="11"/>
  <c r="Q11" i="11" s="1"/>
  <c r="R11" i="11" s="1"/>
  <c r="P9" i="11"/>
  <c r="Q9" i="11" s="1"/>
  <c r="R9" i="11" s="1"/>
  <c r="P7" i="11"/>
  <c r="Q7" i="11" s="1"/>
  <c r="R7" i="11" s="1"/>
  <c r="P8" i="11"/>
  <c r="Q8" i="11" s="1"/>
  <c r="R8" i="11" s="1"/>
  <c r="S10" i="11"/>
  <c r="S11" i="11"/>
  <c r="S9" i="11"/>
  <c r="S7" i="11"/>
  <c r="S8" i="11"/>
  <c r="P12" i="11"/>
  <c r="Q12" i="11" s="1"/>
  <c r="R12" i="11" s="1"/>
  <c r="P13" i="11"/>
  <c r="Q13" i="11" s="1"/>
  <c r="R13" i="11" s="1"/>
  <c r="Q6" i="11"/>
  <c r="R6" i="11" s="1"/>
  <c r="G81" i="11"/>
  <c r="G82" i="11" s="1"/>
  <c r="F81" i="11"/>
  <c r="E81" i="11"/>
  <c r="E82" i="11" s="1"/>
  <c r="D81" i="11"/>
  <c r="F45" i="11"/>
  <c r="I81" i="11" l="1"/>
  <c r="O20" i="11"/>
  <c r="F82" i="11"/>
  <c r="I45" i="11"/>
  <c r="P14" i="11"/>
  <c r="Q14" i="11"/>
  <c r="R14" i="11"/>
  <c r="R15" i="11" s="1"/>
  <c r="D82" i="11"/>
  <c r="I82" i="11" l="1"/>
</calcChain>
</file>

<file path=xl/comments1.xml><?xml version="1.0" encoding="utf-8"?>
<comments xmlns="http://schemas.openxmlformats.org/spreadsheetml/2006/main">
  <authors>
    <author>Ülle Tamm</author>
  </authors>
  <commentList>
    <comment ref="O20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  <comment ref="I45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81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82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<sst xmlns="http://schemas.openxmlformats.org/spreadsheetml/2006/main" count="172" uniqueCount="68">
  <si>
    <t>KOKKU</t>
  </si>
  <si>
    <t>TREPIKODA</t>
  </si>
  <si>
    <t>KORIDOR</t>
  </si>
  <si>
    <t>KABINET</t>
  </si>
  <si>
    <t>HOONE KOKKU</t>
  </si>
  <si>
    <t>korruse üldpind</t>
  </si>
  <si>
    <t>I KORRUS KOKKU</t>
  </si>
  <si>
    <t>II KORRUS KOKKU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</si>
  <si>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</si>
  <si>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</si>
  <si>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</si>
  <si>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</si>
  <si>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</si>
  <si>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</si>
  <si>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</si>
  <si>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</si>
  <si>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</si>
  <si>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</si>
  <si>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</si>
  <si>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</si>
  <si>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</si>
  <si>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KORISTAJA RUUM</t>
  </si>
  <si>
    <t>GARAAŽ</t>
  </si>
  <si>
    <t>Kasutus</t>
  </si>
  <si>
    <t>Suletud netopind</t>
  </si>
  <si>
    <t>Kokku</t>
  </si>
  <si>
    <t>Ühend. teede pind</t>
  </si>
  <si>
    <t>Tehn. ruumide pind</t>
  </si>
  <si>
    <t>Ruumi nimetus</t>
  </si>
  <si>
    <t>Ruumi nr</t>
  </si>
  <si>
    <t>KOKKU ainukasutuses pind</t>
  </si>
  <si>
    <t>KOKKU üldpind</t>
  </si>
  <si>
    <t>Hoone üüritav pind KOKKU</t>
  </si>
  <si>
    <t>Kasulik pind (üüritav pind)</t>
  </si>
  <si>
    <t>TREPP</t>
  </si>
  <si>
    <t>FUAJEE</t>
  </si>
  <si>
    <t>ŠAHT</t>
  </si>
  <si>
    <t>DUŠIRUUM</t>
  </si>
  <si>
    <t>ARHIIV</t>
  </si>
  <si>
    <t>LADU</t>
  </si>
  <si>
    <t>PANIPAIK</t>
  </si>
  <si>
    <t>ARESTIKAMBER</t>
  </si>
  <si>
    <t>TEHNORUUM</t>
  </si>
  <si>
    <t>VASTUVÕTURUUM</t>
  </si>
  <si>
    <t>ESIK</t>
  </si>
  <si>
    <t>HOOLDUSRUUM</t>
  </si>
  <si>
    <t>LUKKSEPA RUUM</t>
  </si>
  <si>
    <t>RIIETUSRUUM</t>
  </si>
  <si>
    <t>MEESKONNA VANEM</t>
  </si>
  <si>
    <t>SOOJASÕLM</t>
  </si>
  <si>
    <t>VENTRUUM</t>
  </si>
  <si>
    <t>ELEKTRIGENERAATOR</t>
  </si>
  <si>
    <t>ÕPPEKLASS</t>
  </si>
  <si>
    <t>KOMANDO PEALIK</t>
  </si>
  <si>
    <t>T1</t>
  </si>
  <si>
    <t>PUHKERUUM / KORIDOR</t>
  </si>
  <si>
    <t>MAGAMISTUBA</t>
  </si>
  <si>
    <t>TORULIFT</t>
  </si>
  <si>
    <t>LEIL</t>
  </si>
  <si>
    <t>JÕUSAAL</t>
  </si>
  <si>
    <t>SERVERRUUM</t>
  </si>
  <si>
    <t>SUITSURUUM</t>
  </si>
  <si>
    <t>KÖÖK JA PUHKERUUM</t>
  </si>
  <si>
    <t>T3</t>
  </si>
  <si>
    <t>T4</t>
  </si>
  <si>
    <t>RUUMIDE EKSPLIKATSIOON: Vilkuri 1, Iisaku vald, Iisaku alevik</t>
  </si>
  <si>
    <t>PÄA</t>
  </si>
  <si>
    <t>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</si>
</sst>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_ ;[Red]\-0.00\ "/>
  </numFmts>
  <fonts count="11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theme="1"/>
      <name val="Arial"/>
      <family val="2"/>
      <charset val="186"/>
    </font>
    <font>
      <sz val="10"/>
      <color rgb="FFFF0000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0" borderId="0" xfId="0" applyFont="1"/>
    <xf numFmtId="164" fontId="5" fillId="0" borderId="3" xfId="0" applyNumberFormat="1" applyFont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/>
    <xf numFmtId="164" fontId="5" fillId="0" borderId="0" xfId="0" applyNumberFormat="1" applyFont="1"/>
    <xf numFmtId="0" fontId="5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3" fillId="0" borderId="16" xfId="0" applyFont="1" applyBorder="1"/>
    <xf numFmtId="0" fontId="3" fillId="0" borderId="6" xfId="0" applyFont="1" applyBorder="1"/>
    <xf numFmtId="0" fontId="6" fillId="0" borderId="1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164" fontId="3" fillId="0" borderId="0" xfId="0" applyNumberFormat="1" applyFont="1" applyBorder="1"/>
    <xf numFmtId="0" fontId="5" fillId="0" borderId="24" xfId="0" applyFont="1" applyFill="1" applyBorder="1"/>
    <xf numFmtId="164" fontId="0" fillId="0" borderId="24" xfId="0" applyNumberFormat="1" applyFill="1" applyBorder="1"/>
    <xf numFmtId="164" fontId="3" fillId="0" borderId="9" xfId="0" applyNumberFormat="1" applyFont="1" applyFill="1" applyBorder="1"/>
    <xf numFmtId="164" fontId="6" fillId="0" borderId="14" xfId="0" applyNumberFormat="1" applyFont="1" applyFill="1" applyBorder="1"/>
    <xf numFmtId="164" fontId="3" fillId="0" borderId="9" xfId="0" applyNumberFormat="1" applyFont="1" applyFill="1" applyBorder="1" applyAlignment="1">
      <alignment horizontal="right"/>
    </xf>
    <xf numFmtId="164" fontId="6" fillId="0" borderId="24" xfId="0" applyNumberFormat="1" applyFont="1" applyFill="1" applyBorder="1" applyAlignment="1">
      <alignment horizontal="right"/>
    </xf>
    <xf numFmtId="165" fontId="0" fillId="0" borderId="25" xfId="1" applyNumberFormat="1" applyFont="1" applyFill="1" applyBorder="1"/>
    <xf numFmtId="0" fontId="5" fillId="0" borderId="19" xfId="0" applyFont="1" applyFill="1" applyBorder="1"/>
    <xf numFmtId="164" fontId="0" fillId="0" borderId="19" xfId="0" applyNumberFormat="1" applyFill="1" applyBorder="1"/>
    <xf numFmtId="164" fontId="3" fillId="0" borderId="0" xfId="0" applyNumberFormat="1" applyFont="1" applyFill="1" applyBorder="1"/>
    <xf numFmtId="164" fontId="6" fillId="0" borderId="17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65" fontId="0" fillId="0" borderId="26" xfId="1" applyNumberFormat="1" applyFont="1" applyFill="1" applyBorder="1"/>
    <xf numFmtId="0" fontId="5" fillId="2" borderId="7" xfId="0" applyFont="1" applyFill="1" applyBorder="1"/>
    <xf numFmtId="164" fontId="0" fillId="2" borderId="7" xfId="0" applyNumberFormat="1" applyFill="1" applyBorder="1"/>
    <xf numFmtId="164" fontId="3" fillId="2" borderId="21" xfId="0" applyNumberFormat="1" applyFont="1" applyFill="1" applyBorder="1"/>
    <xf numFmtId="164" fontId="6" fillId="2" borderId="22" xfId="0" applyNumberFormat="1" applyFont="1" applyFill="1" applyBorder="1"/>
    <xf numFmtId="164" fontId="3" fillId="2" borderId="21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165" fontId="0" fillId="2" borderId="23" xfId="1" applyNumberFormat="1" applyFont="1" applyFill="1" applyBorder="1"/>
    <xf numFmtId="0" fontId="6" fillId="0" borderId="7" xfId="0" applyFont="1" applyBorder="1"/>
    <xf numFmtId="164" fontId="6" fillId="0" borderId="7" xfId="0" applyNumberFormat="1" applyFont="1" applyBorder="1"/>
    <xf numFmtId="164" fontId="6" fillId="0" borderId="21" xfId="0" applyNumberFormat="1" applyFont="1" applyBorder="1"/>
    <xf numFmtId="164" fontId="6" fillId="0" borderId="22" xfId="0" applyNumberFormat="1" applyFont="1" applyBorder="1"/>
    <xf numFmtId="164" fontId="6" fillId="0" borderId="23" xfId="0" applyNumberFormat="1" applyFont="1" applyBorder="1"/>
    <xf numFmtId="164" fontId="0" fillId="0" borderId="0" xfId="0" applyNumberFormat="1"/>
    <xf numFmtId="164" fontId="3" fillId="0" borderId="0" xfId="0" applyNumberFormat="1" applyFont="1" applyBorder="1" applyAlignment="1">
      <alignment horizontal="left"/>
    </xf>
    <xf numFmtId="0" fontId="0" fillId="0" borderId="24" xfId="0" applyBorder="1"/>
    <xf numFmtId="164" fontId="0" fillId="0" borderId="9" xfId="0" applyNumberFormat="1" applyBorder="1"/>
    <xf numFmtId="164" fontId="6" fillId="0" borderId="14" xfId="0" applyNumberFormat="1" applyFont="1" applyBorder="1"/>
    <xf numFmtId="0" fontId="0" fillId="0" borderId="10" xfId="0" applyBorder="1"/>
    <xf numFmtId="164" fontId="6" fillId="0" borderId="20" xfId="0" applyNumberFormat="1" applyFont="1" applyBorder="1"/>
    <xf numFmtId="0" fontId="6" fillId="0" borderId="7" xfId="0" applyFont="1" applyBorder="1" applyAlignment="1"/>
    <xf numFmtId="0" fontId="6" fillId="0" borderId="21" xfId="0" applyFont="1" applyBorder="1" applyAlignment="1"/>
    <xf numFmtId="164" fontId="0" fillId="0" borderId="0" xfId="0" applyNumberFormat="1" applyBorder="1"/>
    <xf numFmtId="164" fontId="3" fillId="0" borderId="25" xfId="0" applyNumberFormat="1" applyFont="1" applyBorder="1"/>
    <xf numFmtId="164" fontId="6" fillId="0" borderId="21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6" fillId="0" borderId="22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90"/>
    </xf>
    <xf numFmtId="1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5" fillId="0" borderId="30" xfId="0" applyNumberFormat="1" applyFont="1" applyFill="1" applyBorder="1" applyAlignment="1">
      <alignment horizontal="center"/>
    </xf>
    <xf numFmtId="0" fontId="5" fillId="0" borderId="31" xfId="0" applyFont="1" applyFill="1" applyBorder="1"/>
    <xf numFmtId="0" fontId="5" fillId="0" borderId="31" xfId="0" applyFont="1" applyBorder="1"/>
    <xf numFmtId="49" fontId="5" fillId="0" borderId="30" xfId="0" applyNumberFormat="1" applyFont="1" applyBorder="1" applyAlignment="1">
      <alignment horizontal="center"/>
    </xf>
    <xf numFmtId="0" fontId="5" fillId="0" borderId="13" xfId="0" applyFont="1" applyBorder="1"/>
    <xf numFmtId="49" fontId="5" fillId="0" borderId="3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33" xfId="0" applyFont="1" applyBorder="1"/>
    <xf numFmtId="0" fontId="5" fillId="0" borderId="35" xfId="0" applyFont="1" applyBorder="1"/>
    <xf numFmtId="166" fontId="0" fillId="0" borderId="0" xfId="0" applyNumberFormat="1" applyFill="1"/>
    <xf numFmtId="166" fontId="8" fillId="0" borderId="0" xfId="0" applyNumberFormat="1" applyFont="1" applyFill="1"/>
    <xf numFmtId="166" fontId="0" fillId="0" borderId="0" xfId="0" applyNumberFormat="1"/>
    <xf numFmtId="166" fontId="5" fillId="0" borderId="0" xfId="0" applyNumberFormat="1" applyFont="1"/>
    <xf numFmtId="166" fontId="0" fillId="0" borderId="0" xfId="0" applyNumberFormat="1" applyBorder="1"/>
    <xf numFmtId="0" fontId="5" fillId="0" borderId="34" xfId="0" applyFont="1" applyFill="1" applyBorder="1"/>
    <xf numFmtId="0" fontId="5" fillId="0" borderId="0" xfId="0" applyFont="1" applyFill="1" applyBorder="1" applyAlignment="1">
      <alignment horizontal="center" vertical="center" textRotation="90"/>
    </xf>
    <xf numFmtId="0" fontId="7" fillId="0" borderId="3" xfId="2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wrapText="1"/>
    </xf>
    <xf numFmtId="49" fontId="4" fillId="0" borderId="30" xfId="0" applyNumberFormat="1" applyFont="1" applyBorder="1" applyAlignment="1">
      <alignment horizontal="center" vertical="center" textRotation="90"/>
    </xf>
    <xf numFmtId="49" fontId="4" fillId="0" borderId="3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/>
    </xf>
  </cellXfs>
  <cellStyles count="3">
    <cellStyle name="Normaallaad" xfId="0" builtinId="0"/>
    <cellStyle name="Normaallaad 2" xfId="2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7"/>
  <sheetViews>
    <sheetView tabSelected="1" workbookViewId="0">
      <selection activeCell="K29" sqref="K29"/>
    </sheetView>
  </sheetViews>
  <sheetFormatPr defaultRowHeight="12.75" x14ac:dyDescent="0.2"/>
  <cols>
    <col min="1" max="1" width="4.42578125" style="1" customWidth="1"/>
    <col min="2" max="2" width="6.5703125" style="2" customWidth="1"/>
    <col min="3" max="3" width="19.5703125" style="1" bestFit="1" customWidth="1"/>
    <col min="4" max="4" width="8.85546875" style="1" customWidth="1"/>
    <col min="5" max="5" width="8.5703125" style="1" customWidth="1"/>
    <col min="6" max="6" width="9.5703125" style="1" customWidth="1"/>
    <col min="7" max="7" width="11.85546875" style="1" customWidth="1"/>
    <col min="8" max="8" width="28.140625" style="8" bestFit="1" customWidth="1"/>
    <col min="9" max="9" width="11.85546875" style="3" customWidth="1"/>
    <col min="10" max="10" width="9.140625" style="3" customWidth="1"/>
    <col min="11" max="11" width="28.140625" style="3" bestFit="1" customWidth="1"/>
    <col min="12" max="13" width="9.140625" style="3"/>
    <col min="14" max="14" width="14.28515625" style="3" customWidth="1"/>
    <col min="15" max="15" width="15" style="3" customWidth="1"/>
    <col min="16" max="16" width="15.85546875" style="3" customWidth="1"/>
    <col min="17" max="17" width="15.28515625" style="3" customWidth="1"/>
    <col min="18" max="18" width="12.5703125" style="3" customWidth="1"/>
    <col min="19" max="19" width="15.7109375" style="3" customWidth="1"/>
    <col min="20" max="16384" width="9.140625" style="3"/>
  </cols>
  <sheetData>
    <row r="1" spans="1:19" ht="13.5" thickBot="1" x14ac:dyDescent="0.25"/>
    <row r="2" spans="1:19" ht="18" x14ac:dyDescent="0.2">
      <c r="A2" s="71"/>
      <c r="B2" s="94" t="s">
        <v>65</v>
      </c>
      <c r="C2" s="95"/>
      <c r="D2" s="95"/>
      <c r="E2" s="95"/>
      <c r="F2" s="95"/>
      <c r="G2" s="95"/>
      <c r="H2" s="96"/>
    </row>
    <row r="3" spans="1:19" ht="12.75" customHeight="1" thickBot="1" x14ac:dyDescent="0.25">
      <c r="A3" s="98"/>
      <c r="B3" s="100" t="s">
        <v>29</v>
      </c>
      <c r="C3" s="102" t="s">
        <v>28</v>
      </c>
      <c r="D3" s="102" t="s">
        <v>24</v>
      </c>
      <c r="E3" s="102"/>
      <c r="F3" s="102"/>
      <c r="G3" s="102"/>
      <c r="H3" s="118" t="s">
        <v>23</v>
      </c>
    </row>
    <row r="4" spans="1:19" ht="13.5" thickBot="1" x14ac:dyDescent="0.25">
      <c r="A4" s="99"/>
      <c r="B4" s="101"/>
      <c r="C4" s="103"/>
      <c r="D4" s="104" t="s">
        <v>25</v>
      </c>
      <c r="E4" s="105" t="s">
        <v>33</v>
      </c>
      <c r="F4" s="104" t="s">
        <v>26</v>
      </c>
      <c r="G4" s="104" t="s">
        <v>27</v>
      </c>
      <c r="H4" s="118"/>
      <c r="I4" s="5"/>
      <c r="L4" s="110" t="s">
        <v>20</v>
      </c>
      <c r="M4" s="111"/>
      <c r="N4" s="112"/>
      <c r="O4" s="113" t="s">
        <v>10</v>
      </c>
      <c r="P4" s="114"/>
      <c r="Q4" s="115"/>
      <c r="R4" s="116" t="s">
        <v>11</v>
      </c>
      <c r="S4" s="106" t="s">
        <v>12</v>
      </c>
    </row>
    <row r="5" spans="1:19" ht="39" thickBot="1" x14ac:dyDescent="0.25">
      <c r="A5" s="99"/>
      <c r="B5" s="101"/>
      <c r="C5" s="103"/>
      <c r="D5" s="104" t="s">
        <v>0</v>
      </c>
      <c r="E5" s="105"/>
      <c r="F5" s="104"/>
      <c r="G5" s="104"/>
      <c r="H5" s="118"/>
      <c r="K5" s="4"/>
      <c r="L5" s="22" t="s">
        <v>13</v>
      </c>
      <c r="M5" s="23" t="s">
        <v>14</v>
      </c>
      <c r="N5" s="24" t="s">
        <v>15</v>
      </c>
      <c r="O5" s="25" t="s">
        <v>16</v>
      </c>
      <c r="P5" s="26" t="s">
        <v>17</v>
      </c>
      <c r="Q5" s="27" t="s">
        <v>18</v>
      </c>
      <c r="R5" s="117"/>
      <c r="S5" s="107"/>
    </row>
    <row r="6" spans="1:19" s="15" customFormat="1" x14ac:dyDescent="0.2">
      <c r="A6" s="97"/>
      <c r="B6" s="92">
        <v>101</v>
      </c>
      <c r="C6" s="92" t="s">
        <v>22</v>
      </c>
      <c r="D6" s="93">
        <v>192.6</v>
      </c>
      <c r="E6" s="93">
        <v>192.6</v>
      </c>
      <c r="F6" s="14"/>
      <c r="G6" s="13"/>
      <c r="H6" s="77" t="s">
        <v>66</v>
      </c>
      <c r="K6" s="29" t="s">
        <v>66</v>
      </c>
      <c r="L6" s="30">
        <f t="shared" ref="L6:L13" si="0">SUMIFS($E$6:$E$44,$H$6:$H$44,K6)</f>
        <v>651.5</v>
      </c>
      <c r="M6" s="31">
        <f t="shared" ref="M6:M13" si="1">SUMIFS($E$46:$E$80,$H$46:$H$80,K6)</f>
        <v>149.60000000000002</v>
      </c>
      <c r="N6" s="32">
        <f t="shared" ref="N6:N13" si="2">SUM(L6:M6)</f>
        <v>801.1</v>
      </c>
      <c r="O6" s="33">
        <f t="shared" ref="O6:O13" si="3">L6/$L$14*L$16+M6/$M$14*$M$16</f>
        <v>17.806864001447885</v>
      </c>
      <c r="P6" s="33">
        <f t="shared" ref="P6:P13" si="4">N6/$N$14*N$17</f>
        <v>20.696607179912846</v>
      </c>
      <c r="Q6" s="34">
        <f t="shared" ref="Q6:Q13" si="5">SUM(O6:P6)</f>
        <v>38.50347118136073</v>
      </c>
      <c r="R6" s="32">
        <f>N6+Q6</f>
        <v>839.60347118136076</v>
      </c>
      <c r="S6" s="35">
        <f t="shared" ref="S6:S13" si="6">N6/$N$14</f>
        <v>0.83118904336999389</v>
      </c>
    </row>
    <row r="7" spans="1:19" s="15" customFormat="1" x14ac:dyDescent="0.2">
      <c r="A7" s="97"/>
      <c r="B7" s="92">
        <v>102</v>
      </c>
      <c r="C7" s="92" t="s">
        <v>22</v>
      </c>
      <c r="D7" s="93">
        <v>285.5</v>
      </c>
      <c r="E7" s="93">
        <v>285.5</v>
      </c>
      <c r="F7" s="13"/>
      <c r="G7" s="13"/>
      <c r="H7" s="77" t="s">
        <v>66</v>
      </c>
      <c r="K7" s="36" t="s">
        <v>67</v>
      </c>
      <c r="L7" s="37">
        <f t="shared" si="0"/>
        <v>54.999999999999993</v>
      </c>
      <c r="M7" s="38">
        <f t="shared" si="1"/>
        <v>107.69999999999999</v>
      </c>
      <c r="N7" s="39">
        <f t="shared" si="2"/>
        <v>162.69999999999999</v>
      </c>
      <c r="O7" s="40">
        <f t="shared" si="3"/>
        <v>8.893135998552113</v>
      </c>
      <c r="P7" s="40">
        <f t="shared" si="4"/>
        <v>4.2033928200871546</v>
      </c>
      <c r="Q7" s="41">
        <f t="shared" si="5"/>
        <v>13.096528818639268</v>
      </c>
      <c r="R7" s="39">
        <f t="shared" ref="R7:R13" si="7">N7+Q7</f>
        <v>175.79652881863925</v>
      </c>
      <c r="S7" s="42">
        <f t="shared" si="6"/>
        <v>0.16881095663000623</v>
      </c>
    </row>
    <row r="8" spans="1:19" s="15" customFormat="1" x14ac:dyDescent="0.2">
      <c r="A8" s="20"/>
      <c r="B8" s="92">
        <v>103</v>
      </c>
      <c r="C8" s="92" t="s">
        <v>45</v>
      </c>
      <c r="D8" s="93">
        <v>34.5</v>
      </c>
      <c r="E8" s="93">
        <v>34.5</v>
      </c>
      <c r="F8" s="13"/>
      <c r="G8" s="13"/>
      <c r="H8" s="77" t="s">
        <v>66</v>
      </c>
      <c r="K8" s="36"/>
      <c r="L8" s="37">
        <f t="shared" si="0"/>
        <v>0</v>
      </c>
      <c r="M8" s="38">
        <f t="shared" si="1"/>
        <v>0</v>
      </c>
      <c r="N8" s="39">
        <f t="shared" si="2"/>
        <v>0</v>
      </c>
      <c r="O8" s="40">
        <f t="shared" si="3"/>
        <v>0</v>
      </c>
      <c r="P8" s="40">
        <f t="shared" si="4"/>
        <v>0</v>
      </c>
      <c r="Q8" s="41">
        <f t="shared" si="5"/>
        <v>0</v>
      </c>
      <c r="R8" s="39">
        <f t="shared" si="7"/>
        <v>0</v>
      </c>
      <c r="S8" s="42">
        <f t="shared" si="6"/>
        <v>0</v>
      </c>
    </row>
    <row r="9" spans="1:19" s="15" customFormat="1" x14ac:dyDescent="0.2">
      <c r="A9" s="97"/>
      <c r="B9" s="92">
        <v>104</v>
      </c>
      <c r="C9" s="92" t="s">
        <v>39</v>
      </c>
      <c r="D9" s="93">
        <v>17.7</v>
      </c>
      <c r="E9" s="93">
        <v>17.7</v>
      </c>
      <c r="F9" s="14"/>
      <c r="G9" s="13"/>
      <c r="H9" s="77" t="s">
        <v>66</v>
      </c>
      <c r="K9" s="36"/>
      <c r="L9" s="37">
        <f t="shared" si="0"/>
        <v>0</v>
      </c>
      <c r="M9" s="38">
        <f t="shared" si="1"/>
        <v>0</v>
      </c>
      <c r="N9" s="39">
        <f t="shared" si="2"/>
        <v>0</v>
      </c>
      <c r="O9" s="40">
        <f t="shared" si="3"/>
        <v>0</v>
      </c>
      <c r="P9" s="40">
        <f t="shared" si="4"/>
        <v>0</v>
      </c>
      <c r="Q9" s="41">
        <f t="shared" si="5"/>
        <v>0</v>
      </c>
      <c r="R9" s="39">
        <f t="shared" si="7"/>
        <v>0</v>
      </c>
      <c r="S9" s="42">
        <f t="shared" si="6"/>
        <v>0</v>
      </c>
    </row>
    <row r="10" spans="1:19" s="15" customFormat="1" x14ac:dyDescent="0.2">
      <c r="A10" s="97"/>
      <c r="B10" s="92">
        <v>105</v>
      </c>
      <c r="C10" s="92" t="s">
        <v>46</v>
      </c>
      <c r="D10" s="93">
        <v>22.3</v>
      </c>
      <c r="E10" s="93">
        <v>22.3</v>
      </c>
      <c r="F10" s="14"/>
      <c r="G10" s="13"/>
      <c r="H10" s="77" t="s">
        <v>66</v>
      </c>
      <c r="K10" s="36"/>
      <c r="L10" s="37">
        <f t="shared" si="0"/>
        <v>0</v>
      </c>
      <c r="M10" s="38">
        <f t="shared" si="1"/>
        <v>0</v>
      </c>
      <c r="N10" s="39">
        <f t="shared" si="2"/>
        <v>0</v>
      </c>
      <c r="O10" s="40">
        <f t="shared" si="3"/>
        <v>0</v>
      </c>
      <c r="P10" s="40">
        <f t="shared" si="4"/>
        <v>0</v>
      </c>
      <c r="Q10" s="41">
        <f t="shared" si="5"/>
        <v>0</v>
      </c>
      <c r="R10" s="39">
        <f t="shared" si="7"/>
        <v>0</v>
      </c>
      <c r="S10" s="42">
        <f t="shared" si="6"/>
        <v>0</v>
      </c>
    </row>
    <row r="11" spans="1:19" s="15" customFormat="1" x14ac:dyDescent="0.2">
      <c r="A11" s="97"/>
      <c r="B11" s="92">
        <v>106</v>
      </c>
      <c r="C11" s="92" t="s">
        <v>8</v>
      </c>
      <c r="D11" s="93">
        <v>1.9</v>
      </c>
      <c r="E11" s="93">
        <v>1.9</v>
      </c>
      <c r="F11" s="14"/>
      <c r="G11" s="13"/>
      <c r="H11" s="77" t="s">
        <v>66</v>
      </c>
      <c r="K11" s="36"/>
      <c r="L11" s="37">
        <f t="shared" si="0"/>
        <v>0</v>
      </c>
      <c r="M11" s="38">
        <f t="shared" si="1"/>
        <v>0</v>
      </c>
      <c r="N11" s="39">
        <f t="shared" si="2"/>
        <v>0</v>
      </c>
      <c r="O11" s="40">
        <f t="shared" si="3"/>
        <v>0</v>
      </c>
      <c r="P11" s="40">
        <f t="shared" si="4"/>
        <v>0</v>
      </c>
      <c r="Q11" s="41">
        <f t="shared" si="5"/>
        <v>0</v>
      </c>
      <c r="R11" s="39">
        <f t="shared" si="7"/>
        <v>0</v>
      </c>
      <c r="S11" s="42">
        <f t="shared" si="6"/>
        <v>0</v>
      </c>
    </row>
    <row r="12" spans="1:19" s="15" customFormat="1" ht="13.5" thickBot="1" x14ac:dyDescent="0.25">
      <c r="A12" s="97"/>
      <c r="B12" s="92">
        <v>107</v>
      </c>
      <c r="C12" s="92" t="s">
        <v>47</v>
      </c>
      <c r="D12" s="93">
        <v>16.3</v>
      </c>
      <c r="E12" s="93">
        <v>16.3</v>
      </c>
      <c r="F12" s="14"/>
      <c r="G12" s="13"/>
      <c r="H12" s="77" t="s">
        <v>66</v>
      </c>
      <c r="K12" s="36"/>
      <c r="L12" s="37">
        <f t="shared" si="0"/>
        <v>0</v>
      </c>
      <c r="M12" s="38">
        <f t="shared" si="1"/>
        <v>0</v>
      </c>
      <c r="N12" s="39">
        <f t="shared" si="2"/>
        <v>0</v>
      </c>
      <c r="O12" s="40">
        <f t="shared" si="3"/>
        <v>0</v>
      </c>
      <c r="P12" s="40">
        <f t="shared" si="4"/>
        <v>0</v>
      </c>
      <c r="Q12" s="41">
        <f t="shared" si="5"/>
        <v>0</v>
      </c>
      <c r="R12" s="39">
        <f t="shared" si="7"/>
        <v>0</v>
      </c>
      <c r="S12" s="42">
        <f t="shared" si="6"/>
        <v>0</v>
      </c>
    </row>
    <row r="13" spans="1:19" s="15" customFormat="1" ht="13.5" thickBot="1" x14ac:dyDescent="0.25">
      <c r="A13" s="97"/>
      <c r="B13" s="92">
        <v>108</v>
      </c>
      <c r="C13" s="92" t="s">
        <v>35</v>
      </c>
      <c r="D13" s="93">
        <v>8.4</v>
      </c>
      <c r="E13" s="93">
        <v>8.4</v>
      </c>
      <c r="F13" s="14"/>
      <c r="G13" s="14"/>
      <c r="H13" s="77" t="s">
        <v>66</v>
      </c>
      <c r="K13" s="43" t="s">
        <v>9</v>
      </c>
      <c r="L13" s="44">
        <f t="shared" si="0"/>
        <v>0</v>
      </c>
      <c r="M13" s="45">
        <f t="shared" si="1"/>
        <v>0</v>
      </c>
      <c r="N13" s="46">
        <f t="shared" si="2"/>
        <v>0</v>
      </c>
      <c r="O13" s="47">
        <f t="shared" si="3"/>
        <v>0</v>
      </c>
      <c r="P13" s="47">
        <f t="shared" si="4"/>
        <v>0</v>
      </c>
      <c r="Q13" s="48">
        <f t="shared" si="5"/>
        <v>0</v>
      </c>
      <c r="R13" s="46">
        <f t="shared" si="7"/>
        <v>0</v>
      </c>
      <c r="S13" s="49">
        <f t="shared" si="6"/>
        <v>0</v>
      </c>
    </row>
    <row r="14" spans="1:19" s="15" customFormat="1" ht="13.5" thickBot="1" x14ac:dyDescent="0.25">
      <c r="A14" s="97"/>
      <c r="B14" s="92">
        <v>109</v>
      </c>
      <c r="C14" s="92" t="s">
        <v>40</v>
      </c>
      <c r="D14" s="93">
        <v>13</v>
      </c>
      <c r="E14" s="93">
        <v>13</v>
      </c>
      <c r="F14" s="14"/>
      <c r="G14" s="13"/>
      <c r="H14" s="77" t="s">
        <v>66</v>
      </c>
      <c r="K14" s="50" t="s">
        <v>30</v>
      </c>
      <c r="L14" s="51">
        <f t="shared" ref="L14:R14" si="8">SUM(L6:L13)</f>
        <v>706.5</v>
      </c>
      <c r="M14" s="52">
        <f t="shared" si="8"/>
        <v>257.3</v>
      </c>
      <c r="N14" s="53">
        <f t="shared" si="8"/>
        <v>963.8</v>
      </c>
      <c r="O14" s="52">
        <f t="shared" si="8"/>
        <v>26.699999999999996</v>
      </c>
      <c r="P14" s="66">
        <f t="shared" si="8"/>
        <v>24.9</v>
      </c>
      <c r="Q14" s="67">
        <f t="shared" si="8"/>
        <v>51.599999999999994</v>
      </c>
      <c r="R14" s="68">
        <f t="shared" si="8"/>
        <v>1015.4</v>
      </c>
      <c r="S14" s="54"/>
    </row>
    <row r="15" spans="1:19" s="15" customFormat="1" ht="13.5" thickBot="1" x14ac:dyDescent="0.25">
      <c r="A15" s="97"/>
      <c r="B15" s="92">
        <v>110</v>
      </c>
      <c r="C15" s="92" t="s">
        <v>48</v>
      </c>
      <c r="D15" s="93">
        <v>16.5</v>
      </c>
      <c r="E15" s="93">
        <v>16.5</v>
      </c>
      <c r="F15" s="14"/>
      <c r="G15" s="13"/>
      <c r="H15" s="77" t="s">
        <v>66</v>
      </c>
      <c r="I15" s="16"/>
      <c r="K15" s="3"/>
      <c r="L15" s="3"/>
      <c r="M15" s="3"/>
      <c r="N15" s="55"/>
      <c r="O15" s="3"/>
      <c r="P15" s="3"/>
      <c r="Q15" s="3"/>
      <c r="R15" s="55">
        <f>E82-R14</f>
        <v>0</v>
      </c>
      <c r="S15" s="56"/>
    </row>
    <row r="16" spans="1:19" s="15" customFormat="1" x14ac:dyDescent="0.2">
      <c r="A16" s="97"/>
      <c r="B16" s="92">
        <v>111</v>
      </c>
      <c r="C16" s="92" t="s">
        <v>49</v>
      </c>
      <c r="D16" s="93">
        <v>7.9</v>
      </c>
      <c r="E16" s="93"/>
      <c r="F16" s="14"/>
      <c r="G16" s="13">
        <v>7.9</v>
      </c>
      <c r="H16" s="77" t="s">
        <v>19</v>
      </c>
      <c r="I16" s="16"/>
      <c r="K16" s="57" t="s">
        <v>5</v>
      </c>
      <c r="L16" s="58">
        <f>SUMIFS($E$6:$E$44,$H$6:$H$44,$K16)</f>
        <v>6.7</v>
      </c>
      <c r="M16" s="65">
        <f>SUMIFS($E$46:$E$80,$H$46:$H$80,K16)</f>
        <v>20</v>
      </c>
      <c r="N16" s="59">
        <f>SUM(L16:M16)</f>
        <v>26.7</v>
      </c>
      <c r="O16" s="55"/>
      <c r="P16" s="3"/>
      <c r="Q16" s="3"/>
      <c r="R16" s="3"/>
      <c r="S16" s="3"/>
    </row>
    <row r="17" spans="1:19" s="15" customFormat="1" ht="13.5" thickBot="1" x14ac:dyDescent="0.25">
      <c r="A17" s="20"/>
      <c r="B17" s="92">
        <v>112</v>
      </c>
      <c r="C17" s="92" t="s">
        <v>50</v>
      </c>
      <c r="D17" s="93">
        <v>12.9</v>
      </c>
      <c r="E17" s="93"/>
      <c r="F17" s="14"/>
      <c r="G17" s="13">
        <v>12.9</v>
      </c>
      <c r="H17" s="77" t="s">
        <v>19</v>
      </c>
      <c r="K17" s="60" t="s">
        <v>19</v>
      </c>
      <c r="L17" s="64">
        <f>SUMIFS($E$6:$E$44,$H$6:$H$44,K17)</f>
        <v>10.7</v>
      </c>
      <c r="M17" s="28">
        <f>SUMIFS($E$46:$E$80,$H$46:$H$80,K17)</f>
        <v>14.2</v>
      </c>
      <c r="N17" s="61">
        <f>SUM(L17:M17)</f>
        <v>24.9</v>
      </c>
      <c r="O17" s="3"/>
      <c r="P17" s="3"/>
      <c r="Q17" s="3"/>
      <c r="R17" s="3"/>
      <c r="S17" s="3"/>
    </row>
    <row r="18" spans="1:19" s="15" customFormat="1" ht="13.5" thickBot="1" x14ac:dyDescent="0.25">
      <c r="A18" s="20"/>
      <c r="B18" s="92">
        <v>113</v>
      </c>
      <c r="C18" s="92" t="s">
        <v>51</v>
      </c>
      <c r="D18" s="93">
        <v>6.6</v>
      </c>
      <c r="E18" s="93"/>
      <c r="F18" s="14"/>
      <c r="G18" s="13">
        <v>6.6</v>
      </c>
      <c r="H18" s="77" t="s">
        <v>19</v>
      </c>
      <c r="K18" s="62" t="s">
        <v>31</v>
      </c>
      <c r="L18" s="63"/>
      <c r="M18" s="63"/>
      <c r="N18" s="61">
        <f>SUM(N16:N17)</f>
        <v>51.599999999999994</v>
      </c>
      <c r="O18" s="3"/>
      <c r="P18" s="3"/>
      <c r="Q18" s="3"/>
      <c r="R18" s="3"/>
      <c r="S18" s="3"/>
    </row>
    <row r="19" spans="1:19" s="15" customFormat="1" x14ac:dyDescent="0.2">
      <c r="A19" s="20"/>
      <c r="B19" s="92">
        <v>114</v>
      </c>
      <c r="C19" s="92" t="s">
        <v>52</v>
      </c>
      <c r="D19" s="93">
        <v>25.7</v>
      </c>
      <c r="E19" s="93">
        <v>25.7</v>
      </c>
      <c r="F19" s="14"/>
      <c r="G19" s="13"/>
      <c r="H19" s="77" t="s">
        <v>66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 s="15" customFormat="1" x14ac:dyDescent="0.2">
      <c r="A20" s="20"/>
      <c r="B20" s="92">
        <v>115</v>
      </c>
      <c r="C20" s="92" t="s">
        <v>2</v>
      </c>
      <c r="D20" s="93">
        <v>10.7</v>
      </c>
      <c r="E20" s="93">
        <v>10.7</v>
      </c>
      <c r="F20" s="14"/>
      <c r="G20" s="13"/>
      <c r="H20" s="77" t="s">
        <v>19</v>
      </c>
      <c r="K20" s="8" t="s">
        <v>32</v>
      </c>
      <c r="L20" s="55">
        <f>L14+L16+L17</f>
        <v>723.90000000000009</v>
      </c>
      <c r="M20" s="55">
        <f>M14+M16+M17</f>
        <v>291.5</v>
      </c>
      <c r="N20" s="55">
        <f>L20+M20</f>
        <v>1015.4000000000001</v>
      </c>
      <c r="O20" s="55">
        <f>N20-E82</f>
        <v>0</v>
      </c>
      <c r="P20" s="8"/>
      <c r="Q20" s="3"/>
      <c r="R20" s="3"/>
      <c r="S20" s="3"/>
    </row>
    <row r="21" spans="1:19" s="15" customFormat="1" x14ac:dyDescent="0.2">
      <c r="A21" s="69"/>
      <c r="B21" s="92">
        <v>116</v>
      </c>
      <c r="C21" s="92" t="s">
        <v>21</v>
      </c>
      <c r="D21" s="93">
        <v>3.2</v>
      </c>
      <c r="E21" s="93"/>
      <c r="F21" s="14"/>
      <c r="G21" s="13">
        <v>3.2</v>
      </c>
      <c r="H21" s="77" t="s">
        <v>5</v>
      </c>
      <c r="K21" s="3"/>
      <c r="L21" s="3"/>
      <c r="M21" s="3"/>
      <c r="N21" s="3"/>
      <c r="O21" s="3"/>
      <c r="P21" s="3"/>
      <c r="Q21" s="3"/>
      <c r="R21" s="3"/>
      <c r="S21" s="3"/>
    </row>
    <row r="22" spans="1:19" s="15" customFormat="1" x14ac:dyDescent="0.2">
      <c r="A22" s="69"/>
      <c r="B22" s="92">
        <v>117</v>
      </c>
      <c r="C22" s="92" t="s">
        <v>8</v>
      </c>
      <c r="D22" s="93">
        <v>3.3</v>
      </c>
      <c r="E22" s="93">
        <v>3.3</v>
      </c>
      <c r="F22" s="14"/>
      <c r="G22" s="13"/>
      <c r="H22" s="77" t="s">
        <v>66</v>
      </c>
      <c r="K22" s="3"/>
      <c r="L22" s="3"/>
      <c r="M22" s="3"/>
      <c r="N22" s="3"/>
      <c r="O22" s="3"/>
      <c r="P22" s="3"/>
      <c r="Q22" s="3"/>
      <c r="R22" s="3"/>
      <c r="S22" s="3"/>
    </row>
    <row r="23" spans="1:19" s="15" customFormat="1" x14ac:dyDescent="0.2">
      <c r="A23" s="69"/>
      <c r="B23" s="92">
        <v>118</v>
      </c>
      <c r="C23" s="92" t="s">
        <v>53</v>
      </c>
      <c r="D23" s="93">
        <v>11.7</v>
      </c>
      <c r="E23" s="93">
        <v>11.7</v>
      </c>
      <c r="F23" s="14"/>
      <c r="G23" s="13"/>
      <c r="H23" s="77" t="s">
        <v>66</v>
      </c>
      <c r="K23" s="3"/>
      <c r="L23" s="3"/>
      <c r="M23" s="3"/>
      <c r="N23" s="3"/>
      <c r="O23" s="3"/>
      <c r="P23" s="3"/>
      <c r="Q23" s="3"/>
      <c r="R23" s="3"/>
      <c r="S23" s="3"/>
    </row>
    <row r="24" spans="1:19" s="15" customFormat="1" x14ac:dyDescent="0.2">
      <c r="A24" s="69"/>
      <c r="B24" s="92">
        <v>119</v>
      </c>
      <c r="C24" s="92" t="s">
        <v>44</v>
      </c>
      <c r="D24" s="93">
        <v>2.1</v>
      </c>
      <c r="E24" s="93">
        <v>2.1</v>
      </c>
      <c r="F24" s="14"/>
      <c r="G24" s="13"/>
      <c r="H24" s="77" t="s">
        <v>66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s="15" customFormat="1" x14ac:dyDescent="0.2">
      <c r="A25" s="20"/>
      <c r="B25" s="92">
        <v>120</v>
      </c>
      <c r="C25" s="92" t="s">
        <v>41</v>
      </c>
      <c r="D25" s="93">
        <v>5.0999999999999996</v>
      </c>
      <c r="E25" s="93">
        <v>5.0999999999999996</v>
      </c>
      <c r="F25" s="14"/>
      <c r="G25" s="13"/>
      <c r="H25" s="77" t="s">
        <v>67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 s="15" customFormat="1" x14ac:dyDescent="0.2">
      <c r="A26" s="20"/>
      <c r="B26" s="92">
        <v>121</v>
      </c>
      <c r="C26" s="92" t="s">
        <v>41</v>
      </c>
      <c r="D26" s="93">
        <v>5.3</v>
      </c>
      <c r="E26" s="93">
        <v>5.3</v>
      </c>
      <c r="F26" s="14"/>
      <c r="G26" s="13"/>
      <c r="H26" s="77" t="s">
        <v>67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 s="15" customFormat="1" x14ac:dyDescent="0.2">
      <c r="A27" s="20"/>
      <c r="B27" s="92">
        <v>122</v>
      </c>
      <c r="C27" s="92" t="s">
        <v>39</v>
      </c>
      <c r="D27" s="93">
        <v>7.2</v>
      </c>
      <c r="E27" s="93">
        <v>7.2</v>
      </c>
      <c r="F27" s="14"/>
      <c r="G27" s="13"/>
      <c r="H27" s="77" t="s">
        <v>67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s="15" customFormat="1" x14ac:dyDescent="0.2">
      <c r="A28" s="91"/>
      <c r="B28" s="92">
        <v>123</v>
      </c>
      <c r="C28" s="92" t="s">
        <v>42</v>
      </c>
      <c r="D28" s="93">
        <v>0.4</v>
      </c>
      <c r="E28" s="93"/>
      <c r="F28" s="14"/>
      <c r="G28" s="13">
        <v>0.4</v>
      </c>
      <c r="H28" s="77" t="s">
        <v>19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s="15" customFormat="1" x14ac:dyDescent="0.2">
      <c r="A29" s="91"/>
      <c r="B29" s="92">
        <v>124</v>
      </c>
      <c r="C29" s="92" t="s">
        <v>2</v>
      </c>
      <c r="D29" s="93">
        <v>6.7</v>
      </c>
      <c r="E29" s="93">
        <v>6.7</v>
      </c>
      <c r="F29" s="14"/>
      <c r="G29" s="13"/>
      <c r="H29" s="77" t="s">
        <v>5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s="15" customFormat="1" x14ac:dyDescent="0.2">
      <c r="A30" s="91"/>
      <c r="B30" s="92">
        <v>125</v>
      </c>
      <c r="C30" s="92" t="s">
        <v>39</v>
      </c>
      <c r="D30" s="93">
        <v>6</v>
      </c>
      <c r="E30" s="93">
        <v>6</v>
      </c>
      <c r="F30" s="14"/>
      <c r="G30" s="13"/>
      <c r="H30" s="77" t="s">
        <v>67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 s="15" customFormat="1" x14ac:dyDescent="0.2">
      <c r="A31" s="91"/>
      <c r="B31" s="92">
        <v>126</v>
      </c>
      <c r="C31" s="92" t="s">
        <v>1</v>
      </c>
      <c r="D31" s="93">
        <v>12.3</v>
      </c>
      <c r="E31" s="93"/>
      <c r="F31" s="14">
        <v>12.3</v>
      </c>
      <c r="G31" s="13"/>
      <c r="H31" s="77" t="s">
        <v>19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s="15" customFormat="1" x14ac:dyDescent="0.2">
      <c r="A32" s="91"/>
      <c r="B32" s="92">
        <v>127</v>
      </c>
      <c r="C32" s="92" t="s">
        <v>39</v>
      </c>
      <c r="D32" s="93">
        <v>3.4</v>
      </c>
      <c r="E32" s="93">
        <v>3.4</v>
      </c>
      <c r="F32" s="14"/>
      <c r="G32" s="13"/>
      <c r="H32" s="77" t="s">
        <v>67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 s="15" customFormat="1" x14ac:dyDescent="0.2">
      <c r="A33" s="91"/>
      <c r="B33" s="92">
        <v>128</v>
      </c>
      <c r="C33" s="92" t="s">
        <v>8</v>
      </c>
      <c r="D33" s="93">
        <v>3.1</v>
      </c>
      <c r="E33" s="93">
        <v>3.1</v>
      </c>
      <c r="F33" s="14"/>
      <c r="G33" s="13"/>
      <c r="H33" s="77" t="s">
        <v>67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s="15" customFormat="1" x14ac:dyDescent="0.2">
      <c r="A34" s="91"/>
      <c r="B34" s="92">
        <v>129</v>
      </c>
      <c r="C34" s="92" t="s">
        <v>35</v>
      </c>
      <c r="D34" s="93">
        <v>12.5</v>
      </c>
      <c r="E34" s="93">
        <v>12.5</v>
      </c>
      <c r="F34" s="14"/>
      <c r="G34" s="13"/>
      <c r="H34" s="77" t="s">
        <v>67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 s="15" customFormat="1" x14ac:dyDescent="0.2">
      <c r="A35" s="91"/>
      <c r="B35" s="92">
        <v>130</v>
      </c>
      <c r="C35" s="92" t="s">
        <v>43</v>
      </c>
      <c r="D35" s="93">
        <v>10</v>
      </c>
      <c r="E35" s="93">
        <v>10</v>
      </c>
      <c r="F35" s="14"/>
      <c r="G35" s="13"/>
      <c r="H35" s="77" t="s">
        <v>67</v>
      </c>
      <c r="K35" s="3"/>
      <c r="L35" s="3"/>
      <c r="M35" s="3"/>
      <c r="N35" s="3"/>
      <c r="O35" s="3"/>
      <c r="P35" s="3"/>
      <c r="Q35" s="3"/>
      <c r="R35" s="3"/>
      <c r="S35" s="3"/>
    </row>
    <row r="36" spans="1:19" s="15" customFormat="1" x14ac:dyDescent="0.2">
      <c r="A36" s="91"/>
      <c r="B36" s="92">
        <v>131</v>
      </c>
      <c r="C36" s="92" t="s">
        <v>44</v>
      </c>
      <c r="D36" s="93">
        <v>2.4</v>
      </c>
      <c r="E36" s="93">
        <v>2.4</v>
      </c>
      <c r="F36" s="14"/>
      <c r="G36" s="13"/>
      <c r="H36" s="77" t="s">
        <v>67</v>
      </c>
      <c r="K36" s="3"/>
      <c r="L36" s="3"/>
      <c r="M36" s="3"/>
      <c r="N36" s="3"/>
      <c r="O36" s="3"/>
      <c r="P36" s="3"/>
      <c r="Q36" s="3"/>
      <c r="R36" s="3"/>
      <c r="S36" s="3"/>
    </row>
    <row r="37" spans="1:19" s="15" customFormat="1" x14ac:dyDescent="0.2">
      <c r="A37" s="91"/>
      <c r="B37" s="92">
        <v>132</v>
      </c>
      <c r="C37" s="92" t="s">
        <v>36</v>
      </c>
      <c r="D37" s="93">
        <v>0.6</v>
      </c>
      <c r="E37" s="93"/>
      <c r="F37" s="14">
        <v>0.6</v>
      </c>
      <c r="G37" s="13"/>
      <c r="H37" s="77" t="s">
        <v>19</v>
      </c>
      <c r="K37" s="3"/>
      <c r="L37" s="3"/>
      <c r="M37" s="3"/>
      <c r="N37" s="3"/>
      <c r="O37" s="3"/>
      <c r="P37" s="3"/>
      <c r="Q37" s="3"/>
      <c r="R37" s="3"/>
      <c r="S37" s="3"/>
    </row>
    <row r="38" spans="1:19" s="15" customFormat="1" x14ac:dyDescent="0.2">
      <c r="A38" s="91"/>
      <c r="B38" s="92">
        <v>133</v>
      </c>
      <c r="C38" s="92" t="s">
        <v>36</v>
      </c>
      <c r="D38" s="93">
        <v>0.7</v>
      </c>
      <c r="E38" s="93"/>
      <c r="F38" s="14">
        <v>0.7</v>
      </c>
      <c r="G38" s="13"/>
      <c r="H38" s="77" t="s">
        <v>19</v>
      </c>
      <c r="K38" s="3"/>
      <c r="L38" s="3"/>
      <c r="M38" s="3"/>
      <c r="N38" s="3"/>
      <c r="O38" s="3"/>
      <c r="P38" s="3"/>
      <c r="Q38" s="3"/>
      <c r="R38" s="3"/>
      <c r="S38" s="3"/>
    </row>
    <row r="39" spans="1:19" s="15" customFormat="1" x14ac:dyDescent="0.2">
      <c r="A39" s="91"/>
      <c r="B39" s="92">
        <v>134</v>
      </c>
      <c r="C39" s="92" t="s">
        <v>36</v>
      </c>
      <c r="D39" s="93">
        <v>0.3</v>
      </c>
      <c r="E39" s="93"/>
      <c r="F39" s="14">
        <v>0.3</v>
      </c>
      <c r="G39" s="13"/>
      <c r="H39" s="77" t="s">
        <v>19</v>
      </c>
      <c r="K39" s="3"/>
      <c r="L39" s="3"/>
      <c r="M39" s="3"/>
      <c r="N39" s="3"/>
      <c r="O39" s="3"/>
      <c r="P39" s="3"/>
      <c r="Q39" s="3"/>
      <c r="R39" s="3"/>
      <c r="S39" s="3"/>
    </row>
    <row r="40" spans="1:19" s="15" customFormat="1" x14ac:dyDescent="0.2">
      <c r="A40" s="91"/>
      <c r="B40" s="92">
        <v>135</v>
      </c>
      <c r="C40" s="92" t="s">
        <v>36</v>
      </c>
      <c r="D40" s="93">
        <v>0.4</v>
      </c>
      <c r="E40" s="93"/>
      <c r="F40" s="14">
        <v>0.4</v>
      </c>
      <c r="G40" s="13"/>
      <c r="H40" s="77" t="s">
        <v>19</v>
      </c>
      <c r="K40" s="3"/>
      <c r="L40" s="3"/>
      <c r="M40" s="3"/>
      <c r="N40" s="3"/>
      <c r="O40" s="3"/>
      <c r="P40" s="3"/>
      <c r="Q40" s="3"/>
      <c r="R40" s="3"/>
      <c r="S40" s="3"/>
    </row>
    <row r="41" spans="1:19" s="15" customFormat="1" x14ac:dyDescent="0.2">
      <c r="A41" s="91"/>
      <c r="B41" s="92" t="s">
        <v>54</v>
      </c>
      <c r="C41" s="92" t="s">
        <v>34</v>
      </c>
      <c r="D41" s="93">
        <v>5.8</v>
      </c>
      <c r="E41" s="93"/>
      <c r="F41" s="14">
        <v>5.8</v>
      </c>
      <c r="G41" s="13"/>
      <c r="H41" s="77" t="s">
        <v>19</v>
      </c>
      <c r="K41" s="3"/>
      <c r="L41" s="3"/>
      <c r="M41" s="3"/>
      <c r="N41" s="3"/>
      <c r="O41" s="3"/>
      <c r="P41" s="3"/>
      <c r="Q41" s="3"/>
      <c r="R41" s="3"/>
      <c r="S41" s="3"/>
    </row>
    <row r="42" spans="1:19" s="15" customFormat="1" x14ac:dyDescent="0.2">
      <c r="A42" s="19"/>
      <c r="B42" s="76"/>
      <c r="C42" s="13"/>
      <c r="D42" s="14"/>
      <c r="E42" s="14"/>
      <c r="F42" s="14"/>
      <c r="G42" s="13"/>
      <c r="H42" s="77"/>
      <c r="K42" s="3"/>
      <c r="L42" s="3"/>
      <c r="M42" s="3"/>
      <c r="N42" s="3"/>
      <c r="O42" s="3"/>
      <c r="P42" s="3"/>
      <c r="Q42" s="3"/>
      <c r="R42" s="3"/>
      <c r="S42" s="3"/>
    </row>
    <row r="43" spans="1:19" s="15" customFormat="1" x14ac:dyDescent="0.2">
      <c r="A43" s="19"/>
      <c r="B43" s="76"/>
      <c r="C43" s="13"/>
      <c r="D43" s="14"/>
      <c r="E43" s="14"/>
      <c r="F43" s="14"/>
      <c r="G43" s="13"/>
      <c r="H43" s="77"/>
      <c r="K43" s="3"/>
      <c r="L43" s="3"/>
      <c r="M43" s="3"/>
      <c r="N43" s="3"/>
      <c r="O43" s="3"/>
      <c r="P43" s="3"/>
      <c r="Q43" s="3"/>
      <c r="R43" s="3"/>
      <c r="S43" s="3"/>
    </row>
    <row r="44" spans="1:19" s="15" customFormat="1" ht="13.5" thickBot="1" x14ac:dyDescent="0.25">
      <c r="A44" s="19"/>
      <c r="B44" s="76"/>
      <c r="C44" s="13"/>
      <c r="D44" s="14"/>
      <c r="E44" s="14"/>
      <c r="F44" s="14"/>
      <c r="G44" s="13"/>
      <c r="H44" s="77"/>
      <c r="K44" s="3"/>
      <c r="L44" s="3"/>
      <c r="M44" s="3"/>
      <c r="N44" s="3"/>
      <c r="O44" s="3"/>
      <c r="P44" s="3"/>
      <c r="Q44" s="3"/>
      <c r="R44" s="3"/>
      <c r="S44" s="3"/>
    </row>
    <row r="45" spans="1:19" s="15" customFormat="1" ht="13.5" thickBot="1" x14ac:dyDescent="0.25">
      <c r="A45" s="19"/>
      <c r="B45" s="108" t="s">
        <v>6</v>
      </c>
      <c r="C45" s="109"/>
      <c r="D45" s="6">
        <f>SUM(D6:D44)</f>
        <v>775</v>
      </c>
      <c r="E45" s="6">
        <f>SUM(E6:E44)</f>
        <v>723.90000000000009</v>
      </c>
      <c r="F45" s="6">
        <f>SUM(F6:F44)</f>
        <v>20.100000000000001</v>
      </c>
      <c r="G45" s="6">
        <f>SUM(G6:G44)</f>
        <v>30.999999999999996</v>
      </c>
      <c r="H45" s="80"/>
      <c r="I45" s="85">
        <f>D45-E45-F45-G45</f>
        <v>-8.8817841970012523E-14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s="15" customFormat="1" x14ac:dyDescent="0.2">
      <c r="A46" s="19"/>
      <c r="B46" s="92">
        <v>201</v>
      </c>
      <c r="C46" s="92" t="s">
        <v>55</v>
      </c>
      <c r="D46" s="93">
        <v>43.4</v>
      </c>
      <c r="E46" s="93">
        <v>43.4</v>
      </c>
      <c r="F46" s="18"/>
      <c r="G46" s="17"/>
      <c r="H46" s="90" t="s">
        <v>66</v>
      </c>
      <c r="I46" s="86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1"/>
      <c r="B47" s="92">
        <v>202</v>
      </c>
      <c r="C47" s="92" t="s">
        <v>56</v>
      </c>
      <c r="D47" s="93">
        <v>9.3000000000000007</v>
      </c>
      <c r="E47" s="93">
        <v>9.3000000000000007</v>
      </c>
      <c r="F47" s="9"/>
      <c r="G47" s="74"/>
      <c r="H47" s="90" t="s">
        <v>66</v>
      </c>
      <c r="I47" s="86"/>
    </row>
    <row r="48" spans="1:19" x14ac:dyDescent="0.2">
      <c r="A48" s="21"/>
      <c r="B48" s="92">
        <v>203</v>
      </c>
      <c r="C48" s="92" t="s">
        <v>56</v>
      </c>
      <c r="D48" s="93">
        <v>9.6</v>
      </c>
      <c r="E48" s="93">
        <v>9.6</v>
      </c>
      <c r="F48" s="9"/>
      <c r="G48" s="74"/>
      <c r="H48" s="90" t="s">
        <v>66</v>
      </c>
      <c r="I48" s="87"/>
    </row>
    <row r="49" spans="1:19" x14ac:dyDescent="0.2">
      <c r="A49" s="21"/>
      <c r="B49" s="92">
        <v>204</v>
      </c>
      <c r="C49" s="92" t="s">
        <v>56</v>
      </c>
      <c r="D49" s="93">
        <v>9.3000000000000007</v>
      </c>
      <c r="E49" s="93">
        <v>9.3000000000000007</v>
      </c>
      <c r="F49" s="9"/>
      <c r="G49" s="74"/>
      <c r="H49" s="90" t="s">
        <v>66</v>
      </c>
      <c r="I49" s="87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0"/>
      <c r="B50" s="92">
        <v>205</v>
      </c>
      <c r="C50" s="92" t="s">
        <v>8</v>
      </c>
      <c r="D50" s="93">
        <v>1.9</v>
      </c>
      <c r="E50" s="93">
        <v>1.9</v>
      </c>
      <c r="F50" s="9"/>
      <c r="G50" s="74"/>
      <c r="H50" s="90" t="s">
        <v>66</v>
      </c>
      <c r="I50" s="87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21"/>
      <c r="B51" s="92">
        <v>206</v>
      </c>
      <c r="C51" s="92" t="s">
        <v>57</v>
      </c>
      <c r="D51" s="93">
        <v>2.6</v>
      </c>
      <c r="E51" s="93">
        <v>2.6</v>
      </c>
      <c r="F51" s="9"/>
      <c r="G51" s="74"/>
      <c r="H51" s="90" t="s">
        <v>66</v>
      </c>
      <c r="I51" s="88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21"/>
      <c r="B52" s="92">
        <v>207</v>
      </c>
      <c r="C52" s="92" t="s">
        <v>47</v>
      </c>
      <c r="D52" s="93">
        <v>20.5</v>
      </c>
      <c r="E52" s="93">
        <v>20.5</v>
      </c>
      <c r="F52" s="9"/>
      <c r="G52" s="74"/>
      <c r="H52" s="90" t="s">
        <v>66</v>
      </c>
      <c r="I52" s="87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21"/>
      <c r="B53" s="92">
        <v>208</v>
      </c>
      <c r="C53" s="92" t="s">
        <v>58</v>
      </c>
      <c r="D53" s="93">
        <v>4.4000000000000004</v>
      </c>
      <c r="E53" s="93">
        <v>4.4000000000000004</v>
      </c>
      <c r="F53" s="9"/>
      <c r="G53" s="74"/>
      <c r="H53" s="90" t="s">
        <v>66</v>
      </c>
      <c r="I53" s="87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21"/>
      <c r="B54" s="92">
        <v>209</v>
      </c>
      <c r="C54" s="92" t="s">
        <v>37</v>
      </c>
      <c r="D54" s="93">
        <v>9.4</v>
      </c>
      <c r="E54" s="93">
        <v>9.4</v>
      </c>
      <c r="F54" s="9"/>
      <c r="G54" s="74"/>
      <c r="H54" s="90" t="s">
        <v>66</v>
      </c>
      <c r="I54" s="87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21"/>
      <c r="B55" s="92">
        <v>210</v>
      </c>
      <c r="C55" s="92" t="s">
        <v>37</v>
      </c>
      <c r="D55" s="93">
        <v>5</v>
      </c>
      <c r="E55" s="93">
        <v>5</v>
      </c>
      <c r="F55" s="9"/>
      <c r="G55" s="74"/>
      <c r="H55" s="90" t="s">
        <v>66</v>
      </c>
      <c r="I55" s="87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21"/>
      <c r="B56" s="92">
        <v>211</v>
      </c>
      <c r="C56" s="92" t="s">
        <v>8</v>
      </c>
      <c r="D56" s="93">
        <v>1.6</v>
      </c>
      <c r="E56" s="93">
        <v>1.6</v>
      </c>
      <c r="F56" s="9"/>
      <c r="G56" s="74"/>
      <c r="H56" s="90" t="s">
        <v>66</v>
      </c>
      <c r="I56" s="87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">
      <c r="A57" s="21"/>
      <c r="B57" s="92">
        <v>212</v>
      </c>
      <c r="C57" s="92" t="s">
        <v>47</v>
      </c>
      <c r="D57" s="93">
        <v>10.8</v>
      </c>
      <c r="E57" s="93">
        <v>10.8</v>
      </c>
      <c r="F57" s="9"/>
      <c r="G57" s="74"/>
      <c r="H57" s="90" t="s">
        <v>66</v>
      </c>
      <c r="I57" s="87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21"/>
      <c r="B58" s="92">
        <v>213</v>
      </c>
      <c r="C58" s="92" t="s">
        <v>36</v>
      </c>
      <c r="D58" s="93">
        <v>0.9</v>
      </c>
      <c r="E58" s="93"/>
      <c r="F58" s="9"/>
      <c r="G58" s="74">
        <v>0.9</v>
      </c>
      <c r="H58" s="90" t="s">
        <v>19</v>
      </c>
      <c r="I58" s="87"/>
    </row>
    <row r="59" spans="1:19" x14ac:dyDescent="0.2">
      <c r="A59" s="21"/>
      <c r="B59" s="92">
        <v>214</v>
      </c>
      <c r="C59" s="92" t="s">
        <v>2</v>
      </c>
      <c r="D59" s="93">
        <v>8.9</v>
      </c>
      <c r="E59" s="93">
        <v>8.9</v>
      </c>
      <c r="F59" s="9"/>
      <c r="G59" s="74"/>
      <c r="H59" s="90" t="s">
        <v>19</v>
      </c>
      <c r="I59" s="87"/>
    </row>
    <row r="60" spans="1:19" x14ac:dyDescent="0.2">
      <c r="A60" s="21"/>
      <c r="B60" s="92">
        <v>215</v>
      </c>
      <c r="C60" s="92" t="s">
        <v>59</v>
      </c>
      <c r="D60" s="93">
        <v>21.8</v>
      </c>
      <c r="E60" s="93">
        <v>21.8</v>
      </c>
      <c r="F60" s="9"/>
      <c r="G60" s="74"/>
      <c r="H60" s="90" t="s">
        <v>66</v>
      </c>
      <c r="I60" s="87"/>
    </row>
    <row r="61" spans="1:19" x14ac:dyDescent="0.2">
      <c r="A61" s="21"/>
      <c r="B61" s="92">
        <v>216</v>
      </c>
      <c r="C61" s="92" t="s">
        <v>2</v>
      </c>
      <c r="D61" s="93">
        <v>5.3</v>
      </c>
      <c r="E61" s="93">
        <v>5.3</v>
      </c>
      <c r="F61" s="9"/>
      <c r="G61" s="74"/>
      <c r="H61" s="78" t="s">
        <v>19</v>
      </c>
      <c r="I61" s="87"/>
    </row>
    <row r="62" spans="1:19" x14ac:dyDescent="0.2">
      <c r="A62" s="21"/>
      <c r="B62" s="92">
        <v>217</v>
      </c>
      <c r="C62" s="92" t="s">
        <v>60</v>
      </c>
      <c r="D62" s="93">
        <v>3.5</v>
      </c>
      <c r="E62" s="93">
        <v>3.5</v>
      </c>
      <c r="F62" s="9"/>
      <c r="G62" s="74"/>
      <c r="H62" s="78" t="s">
        <v>67</v>
      </c>
      <c r="I62" s="87"/>
    </row>
    <row r="63" spans="1:19" x14ac:dyDescent="0.2">
      <c r="A63" s="21"/>
      <c r="B63" s="92">
        <v>218</v>
      </c>
      <c r="C63" s="92" t="s">
        <v>61</v>
      </c>
      <c r="D63" s="93">
        <v>3.6</v>
      </c>
      <c r="E63" s="93">
        <v>3.6</v>
      </c>
      <c r="F63" s="9"/>
      <c r="G63" s="74"/>
      <c r="H63" s="78" t="s">
        <v>67</v>
      </c>
      <c r="I63" s="87"/>
    </row>
    <row r="64" spans="1:19" x14ac:dyDescent="0.2">
      <c r="A64" s="21"/>
      <c r="B64" s="92">
        <v>219</v>
      </c>
      <c r="C64" s="92" t="s">
        <v>8</v>
      </c>
      <c r="D64" s="93">
        <v>1.6</v>
      </c>
      <c r="E64" s="93">
        <v>1.6</v>
      </c>
      <c r="F64" s="9"/>
      <c r="G64" s="74"/>
      <c r="H64" s="78" t="s">
        <v>67</v>
      </c>
      <c r="I64" s="87"/>
    </row>
    <row r="65" spans="1:9" x14ac:dyDescent="0.2">
      <c r="A65" s="21"/>
      <c r="B65" s="92">
        <v>220</v>
      </c>
      <c r="C65" s="92" t="s">
        <v>62</v>
      </c>
      <c r="D65" s="93">
        <v>12.6</v>
      </c>
      <c r="E65" s="93">
        <v>12.6</v>
      </c>
      <c r="F65" s="9"/>
      <c r="G65" s="74"/>
      <c r="H65" s="78" t="s">
        <v>67</v>
      </c>
      <c r="I65" s="87"/>
    </row>
    <row r="66" spans="1:9" x14ac:dyDescent="0.2">
      <c r="A66" s="21"/>
      <c r="B66" s="92">
        <v>221</v>
      </c>
      <c r="C66" s="92" t="s">
        <v>3</v>
      </c>
      <c r="D66" s="93">
        <v>10.199999999999999</v>
      </c>
      <c r="E66" s="93">
        <v>10.199999999999999</v>
      </c>
      <c r="F66" s="9"/>
      <c r="G66" s="74"/>
      <c r="H66" s="78" t="s">
        <v>67</v>
      </c>
      <c r="I66" s="87"/>
    </row>
    <row r="67" spans="1:9" x14ac:dyDescent="0.2">
      <c r="A67" s="21"/>
      <c r="B67" s="92">
        <v>222</v>
      </c>
      <c r="C67" s="92" t="s">
        <v>3</v>
      </c>
      <c r="D67" s="93">
        <v>18.899999999999999</v>
      </c>
      <c r="E67" s="93">
        <v>18.899999999999999</v>
      </c>
      <c r="F67" s="9"/>
      <c r="G67" s="74"/>
      <c r="H67" s="78" t="s">
        <v>67</v>
      </c>
      <c r="I67" s="87"/>
    </row>
    <row r="68" spans="1:9" x14ac:dyDescent="0.2">
      <c r="A68" s="21"/>
      <c r="B68" s="92">
        <v>223</v>
      </c>
      <c r="C68" s="92" t="s">
        <v>21</v>
      </c>
      <c r="D68" s="93">
        <v>1.3</v>
      </c>
      <c r="E68" s="93"/>
      <c r="F68" s="9"/>
      <c r="G68" s="74">
        <v>1.3</v>
      </c>
      <c r="H68" s="78" t="s">
        <v>5</v>
      </c>
      <c r="I68" s="87"/>
    </row>
    <row r="69" spans="1:9" x14ac:dyDescent="0.2">
      <c r="A69" s="21"/>
      <c r="B69" s="92">
        <v>224</v>
      </c>
      <c r="C69" s="92" t="s">
        <v>2</v>
      </c>
      <c r="D69" s="93">
        <v>20</v>
      </c>
      <c r="E69" s="93">
        <v>20</v>
      </c>
      <c r="F69" s="9"/>
      <c r="G69" s="74"/>
      <c r="H69" s="78" t="s">
        <v>5</v>
      </c>
      <c r="I69" s="87"/>
    </row>
    <row r="70" spans="1:9" x14ac:dyDescent="0.2">
      <c r="A70" s="21"/>
      <c r="B70" s="92">
        <v>225</v>
      </c>
      <c r="C70" s="92" t="s">
        <v>3</v>
      </c>
      <c r="D70" s="93">
        <v>10.3</v>
      </c>
      <c r="E70" s="93">
        <v>10.3</v>
      </c>
      <c r="F70" s="9"/>
      <c r="G70" s="74"/>
      <c r="H70" s="78" t="s">
        <v>67</v>
      </c>
      <c r="I70" s="87"/>
    </row>
    <row r="71" spans="1:9" x14ac:dyDescent="0.2">
      <c r="A71" s="21"/>
      <c r="B71" s="92">
        <v>226</v>
      </c>
      <c r="C71" s="92" t="s">
        <v>3</v>
      </c>
      <c r="D71" s="93">
        <v>11</v>
      </c>
      <c r="E71" s="93">
        <v>11</v>
      </c>
      <c r="F71" s="9"/>
      <c r="G71" s="74"/>
      <c r="H71" s="78" t="s">
        <v>67</v>
      </c>
      <c r="I71" s="87"/>
    </row>
    <row r="72" spans="1:9" x14ac:dyDescent="0.2">
      <c r="A72" s="21"/>
      <c r="B72" s="92">
        <v>227</v>
      </c>
      <c r="C72" s="92" t="s">
        <v>38</v>
      </c>
      <c r="D72" s="93">
        <v>6.9</v>
      </c>
      <c r="E72" s="93">
        <v>6.9</v>
      </c>
      <c r="F72" s="9"/>
      <c r="G72" s="74"/>
      <c r="H72" s="78" t="s">
        <v>67</v>
      </c>
      <c r="I72" s="87"/>
    </row>
    <row r="73" spans="1:9" x14ac:dyDescent="0.2">
      <c r="A73" s="21"/>
      <c r="B73" s="92">
        <v>228</v>
      </c>
      <c r="C73" s="92" t="s">
        <v>3</v>
      </c>
      <c r="D73" s="93">
        <v>11.1</v>
      </c>
      <c r="E73" s="93">
        <v>11.1</v>
      </c>
      <c r="F73" s="9"/>
      <c r="G73" s="74"/>
      <c r="H73" s="78" t="s">
        <v>67</v>
      </c>
      <c r="I73" s="87"/>
    </row>
    <row r="74" spans="1:9" x14ac:dyDescent="0.2">
      <c r="A74" s="21"/>
      <c r="B74" s="92">
        <v>229</v>
      </c>
      <c r="C74" s="92" t="s">
        <v>3</v>
      </c>
      <c r="D74" s="93">
        <v>18</v>
      </c>
      <c r="E74" s="93">
        <v>18</v>
      </c>
      <c r="F74" s="9"/>
      <c r="G74" s="74"/>
      <c r="H74" s="78" t="s">
        <v>67</v>
      </c>
      <c r="I74" s="87"/>
    </row>
    <row r="75" spans="1:9" x14ac:dyDescent="0.2">
      <c r="A75" s="21"/>
      <c r="B75" s="92">
        <v>230</v>
      </c>
      <c r="C75" s="92" t="s">
        <v>36</v>
      </c>
      <c r="D75" s="93">
        <v>0.6</v>
      </c>
      <c r="E75" s="93"/>
      <c r="F75" s="9">
        <v>0.6</v>
      </c>
      <c r="G75" s="74"/>
      <c r="H75" s="78" t="s">
        <v>19</v>
      </c>
      <c r="I75" s="87"/>
    </row>
    <row r="76" spans="1:9" x14ac:dyDescent="0.2">
      <c r="A76" s="21"/>
      <c r="B76" s="92">
        <v>231</v>
      </c>
      <c r="C76" s="92" t="s">
        <v>36</v>
      </c>
      <c r="D76" s="93">
        <v>1.1000000000000001</v>
      </c>
      <c r="E76" s="93"/>
      <c r="F76" s="9">
        <v>1.1000000000000001</v>
      </c>
      <c r="G76" s="74"/>
      <c r="H76" s="78" t="s">
        <v>19</v>
      </c>
      <c r="I76" s="87"/>
    </row>
    <row r="77" spans="1:9" x14ac:dyDescent="0.2">
      <c r="A77" s="21"/>
      <c r="B77" s="92" t="s">
        <v>63</v>
      </c>
      <c r="C77" s="92" t="s">
        <v>34</v>
      </c>
      <c r="D77" s="93">
        <v>1.7</v>
      </c>
      <c r="E77" s="93"/>
      <c r="F77" s="9">
        <v>1.7</v>
      </c>
      <c r="G77" s="74"/>
      <c r="H77" s="78" t="s">
        <v>19</v>
      </c>
      <c r="I77" s="87"/>
    </row>
    <row r="78" spans="1:9" x14ac:dyDescent="0.2">
      <c r="A78" s="21"/>
      <c r="B78" s="92" t="s">
        <v>64</v>
      </c>
      <c r="C78" s="92" t="s">
        <v>34</v>
      </c>
      <c r="D78" s="93">
        <v>7.9</v>
      </c>
      <c r="E78" s="93"/>
      <c r="F78" s="9">
        <v>7.9</v>
      </c>
      <c r="G78" s="74"/>
      <c r="H78" s="78" t="s">
        <v>19</v>
      </c>
      <c r="I78" s="87"/>
    </row>
    <row r="79" spans="1:9" x14ac:dyDescent="0.2">
      <c r="A79" s="21"/>
      <c r="B79" s="79"/>
      <c r="C79" s="74"/>
      <c r="D79" s="9"/>
      <c r="E79" s="9"/>
      <c r="F79" s="9"/>
      <c r="G79" s="74"/>
      <c r="H79" s="78"/>
      <c r="I79" s="87"/>
    </row>
    <row r="80" spans="1:9" ht="13.5" thickBot="1" x14ac:dyDescent="0.25">
      <c r="A80" s="21"/>
      <c r="B80" s="81"/>
      <c r="C80" s="72"/>
      <c r="D80" s="82"/>
      <c r="E80" s="82"/>
      <c r="F80" s="82"/>
      <c r="G80" s="72"/>
      <c r="H80" s="83"/>
      <c r="I80" s="87"/>
    </row>
    <row r="81" spans="1:19" s="4" customFormat="1" ht="13.5" thickBot="1" x14ac:dyDescent="0.25">
      <c r="A81" s="21"/>
      <c r="B81" s="108" t="s">
        <v>7</v>
      </c>
      <c r="C81" s="109"/>
      <c r="D81" s="6">
        <f>SUM(D46:D80)</f>
        <v>305.00000000000006</v>
      </c>
      <c r="E81" s="6">
        <f t="shared" ref="E81:G81" si="9">SUM(E46:E80)</f>
        <v>291.50000000000006</v>
      </c>
      <c r="F81" s="6">
        <f t="shared" si="9"/>
        <v>11.3</v>
      </c>
      <c r="G81" s="6">
        <f t="shared" si="9"/>
        <v>2.2000000000000002</v>
      </c>
      <c r="H81" s="80"/>
      <c r="I81" s="89">
        <f>D81-E81-F81-G81</f>
        <v>0</v>
      </c>
      <c r="K81" s="3"/>
      <c r="L81" s="3"/>
      <c r="M81" s="3"/>
      <c r="N81" s="3"/>
      <c r="O81" s="3"/>
      <c r="P81" s="3"/>
      <c r="Q81" s="3"/>
      <c r="R81" s="3"/>
      <c r="S81" s="3"/>
    </row>
    <row r="82" spans="1:19" s="4" customFormat="1" ht="13.5" thickBot="1" x14ac:dyDescent="0.25">
      <c r="A82" s="21"/>
      <c r="B82" s="108" t="s">
        <v>4</v>
      </c>
      <c r="C82" s="109"/>
      <c r="D82" s="7">
        <f>D45+D81</f>
        <v>1080</v>
      </c>
      <c r="E82" s="7">
        <f>E45+E81</f>
        <v>1015.4000000000001</v>
      </c>
      <c r="F82" s="7">
        <f>F45+F81</f>
        <v>31.400000000000002</v>
      </c>
      <c r="G82" s="7">
        <f t="shared" ref="G82" si="10">G45+G81</f>
        <v>33.199999999999996</v>
      </c>
      <c r="H82" s="84"/>
      <c r="I82" s="89">
        <f>D82-E82-F82-G82</f>
        <v>-9.2370555648813024E-14</v>
      </c>
      <c r="K82" s="3"/>
      <c r="L82" s="3"/>
      <c r="M82" s="3"/>
      <c r="N82" s="3"/>
      <c r="O82" s="3"/>
      <c r="P82" s="3"/>
      <c r="Q82" s="3"/>
      <c r="R82" s="3"/>
      <c r="S82" s="3"/>
    </row>
    <row r="83" spans="1:19" s="4" customFormat="1" x14ac:dyDescent="0.2">
      <c r="A83" s="21"/>
      <c r="B83" s="75"/>
      <c r="C83" s="73"/>
      <c r="D83" s="73"/>
      <c r="E83" s="73"/>
      <c r="F83" s="73"/>
      <c r="G83" s="73"/>
      <c r="H83" s="10"/>
    </row>
    <row r="84" spans="1:19" s="4" customFormat="1" x14ac:dyDescent="0.2">
      <c r="A84" s="21"/>
      <c r="B84" s="11"/>
      <c r="C84" s="8"/>
      <c r="D84" s="8"/>
      <c r="E84" s="8"/>
      <c r="F84" s="8"/>
      <c r="G84" s="8"/>
      <c r="H84" s="12"/>
      <c r="K84" s="3"/>
      <c r="L84" s="3"/>
      <c r="M84" s="3"/>
      <c r="N84" s="3"/>
      <c r="O84" s="3"/>
      <c r="P84" s="3"/>
      <c r="Q84" s="3"/>
      <c r="R84" s="3"/>
      <c r="S84" s="3"/>
    </row>
    <row r="85" spans="1:19" s="4" customFormat="1" x14ac:dyDescent="0.2">
      <c r="A85" s="21"/>
      <c r="B85" s="11"/>
      <c r="C85" s="8"/>
      <c r="D85" s="8"/>
      <c r="E85" s="8"/>
      <c r="F85" s="8"/>
      <c r="G85" s="8"/>
      <c r="H85" s="8"/>
      <c r="K85" s="3"/>
      <c r="L85" s="3"/>
      <c r="M85" s="3"/>
      <c r="N85" s="3"/>
      <c r="O85" s="3"/>
      <c r="P85" s="3"/>
      <c r="Q85" s="3"/>
      <c r="R85" s="3"/>
      <c r="S85" s="3"/>
    </row>
    <row r="86" spans="1:19" s="4" customFormat="1" x14ac:dyDescent="0.2">
      <c r="A86" s="21"/>
      <c r="B86" s="11"/>
      <c r="C86" s="8"/>
      <c r="D86" s="8"/>
      <c r="E86" s="8"/>
      <c r="F86" s="8"/>
      <c r="G86" s="8"/>
      <c r="H86" s="8"/>
      <c r="K86" s="3"/>
      <c r="L86" s="3"/>
      <c r="M86" s="3"/>
      <c r="N86" s="3"/>
      <c r="O86" s="3"/>
      <c r="P86" s="3"/>
      <c r="Q86" s="3"/>
      <c r="R86" s="3"/>
      <c r="S86" s="3"/>
    </row>
    <row r="87" spans="1:19" s="4" customFormat="1" x14ac:dyDescent="0.2">
      <c r="A87" s="21"/>
      <c r="B87" s="11"/>
      <c r="C87" s="8"/>
      <c r="D87" s="8"/>
      <c r="E87" s="8"/>
      <c r="F87" s="8"/>
      <c r="G87" s="8"/>
      <c r="H87" s="8"/>
      <c r="K87" s="3"/>
      <c r="L87" s="3"/>
      <c r="M87" s="3"/>
      <c r="N87" s="3"/>
      <c r="O87" s="3"/>
      <c r="P87" s="3"/>
      <c r="Q87" s="3"/>
      <c r="R87" s="3"/>
      <c r="S87" s="3"/>
    </row>
    <row r="88" spans="1:19" s="4" customFormat="1" x14ac:dyDescent="0.2">
      <c r="A88" s="21"/>
      <c r="B88" s="2"/>
      <c r="C88" s="1"/>
      <c r="D88" s="1"/>
      <c r="E88" s="1"/>
      <c r="F88" s="1"/>
      <c r="G88" s="1"/>
      <c r="H88" s="8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21"/>
    </row>
    <row r="90" spans="1:19" x14ac:dyDescent="0.2">
      <c r="A90" s="21"/>
    </row>
    <row r="91" spans="1:19" x14ac:dyDescent="0.2">
      <c r="A91" s="21"/>
    </row>
    <row r="92" spans="1:19" x14ac:dyDescent="0.2">
      <c r="A92" s="21"/>
    </row>
    <row r="93" spans="1:19" x14ac:dyDescent="0.2">
      <c r="A93" s="21"/>
    </row>
    <row r="94" spans="1:19" x14ac:dyDescent="0.2">
      <c r="A94" s="21"/>
    </row>
    <row r="95" spans="1:19" x14ac:dyDescent="0.2">
      <c r="A95" s="10"/>
    </row>
    <row r="96" spans="1:19" x14ac:dyDescent="0.2">
      <c r="A96" s="10"/>
    </row>
    <row r="97" spans="1:1" x14ac:dyDescent="0.2">
      <c r="A97" s="10"/>
    </row>
    <row r="98" spans="1:1" x14ac:dyDescent="0.2">
      <c r="A98" s="8"/>
    </row>
    <row r="99" spans="1:1" x14ac:dyDescent="0.2">
      <c r="A99" s="8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</sheetData>
  <mergeCells count="22">
    <mergeCell ref="S4:S5"/>
    <mergeCell ref="B82:C82"/>
    <mergeCell ref="B81:C81"/>
    <mergeCell ref="L4:N4"/>
    <mergeCell ref="O4:Q4"/>
    <mergeCell ref="R4:R5"/>
    <mergeCell ref="B45:C45"/>
    <mergeCell ref="H3:H5"/>
    <mergeCell ref="B2:H2"/>
    <mergeCell ref="A15:A16"/>
    <mergeCell ref="A3:A5"/>
    <mergeCell ref="B3:B5"/>
    <mergeCell ref="C3:C5"/>
    <mergeCell ref="D3:G3"/>
    <mergeCell ref="D4:D5"/>
    <mergeCell ref="E4:E5"/>
    <mergeCell ref="F4:F5"/>
    <mergeCell ref="G4:G5"/>
    <mergeCell ref="A6:A7"/>
    <mergeCell ref="A9:A10"/>
    <mergeCell ref="A11:A12"/>
    <mergeCell ref="A13:A1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7E059B27-F5EF-4AC4-BE42-9E2DD5835DE1}"/>
</file>

<file path=customXml/itemProps2.xml><?xml version="1.0" encoding="utf-8"?>
<ds:datastoreItem xmlns:ds="http://schemas.openxmlformats.org/officeDocument/2006/customXml" ds:itemID="{BE76738E-F61E-4E90-94FB-B9A04FA7CCF3}"/>
</file>

<file path=customXml/itemProps3.xml><?xml version="1.0" encoding="utf-8"?>
<ds:datastoreItem xmlns:ds="http://schemas.openxmlformats.org/officeDocument/2006/customXml" ds:itemID="{DE8D8123-F85E-4887-8B0D-3DF76A9AD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 korrust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Janar Vellak</cp:lastModifiedBy>
  <cp:lastPrinted>2012-09-17T12:12:01Z</cp:lastPrinted>
  <dcterms:created xsi:type="dcterms:W3CDTF">1996-10-14T23:33:28Z</dcterms:created>
  <dcterms:modified xsi:type="dcterms:W3CDTF">2014-12-11T14:12:48Z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